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11"/>
  </bookViews>
  <sheets>
    <sheet name="Sheet1" sheetId="1" r:id="rId1"/>
  </sheets>
  <definedNames>
    <definedName name="_xlnm.Print_Area" localSheetId="0">Sheet1!$A$1:$T$68</definedName>
  </definedNames>
  <calcPr calcId="125725"/>
</workbook>
</file>

<file path=xl/calcChain.xml><?xml version="1.0" encoding="utf-8"?>
<calcChain xmlns="http://schemas.openxmlformats.org/spreadsheetml/2006/main">
  <c r="H42" i="1"/>
  <c r="E33"/>
  <c r="D33"/>
  <c r="B9"/>
  <c r="I45"/>
  <c r="J45" s="1"/>
  <c r="J46"/>
  <c r="G45"/>
  <c r="S34"/>
  <c r="C9" l="1"/>
  <c r="C15" l="1"/>
  <c r="C8"/>
  <c r="B7"/>
  <c r="B6"/>
  <c r="K42"/>
  <c r="E42"/>
  <c r="D45"/>
  <c r="S45" l="1"/>
  <c r="R45" l="1"/>
  <c r="B25" s="1"/>
  <c r="T45" l="1"/>
  <c r="S42"/>
  <c r="B10"/>
  <c r="B11" l="1"/>
  <c r="C10"/>
  <c r="C11"/>
  <c r="T38"/>
  <c r="S38"/>
  <c r="R38"/>
  <c r="B24"/>
  <c r="B21" s="1"/>
  <c r="T42" l="1"/>
  <c r="E44"/>
  <c r="E46" s="1"/>
  <c r="B26"/>
  <c r="D44"/>
  <c r="D46" s="1"/>
  <c r="D68"/>
  <c r="C26"/>
  <c r="R31"/>
  <c r="S31"/>
  <c r="T31"/>
  <c r="R32"/>
  <c r="S32"/>
  <c r="T32"/>
  <c r="R33"/>
  <c r="S33"/>
  <c r="T33"/>
  <c r="C6" s="1"/>
  <c r="R34"/>
  <c r="R35"/>
  <c r="S35"/>
  <c r="T35"/>
  <c r="R36"/>
  <c r="S36"/>
  <c r="T36"/>
  <c r="R37"/>
  <c r="S37"/>
  <c r="T37"/>
  <c r="R39"/>
  <c r="S39"/>
  <c r="T39"/>
  <c r="R40"/>
  <c r="S40"/>
  <c r="T40"/>
  <c r="R41"/>
  <c r="S41"/>
  <c r="T41"/>
  <c r="R42"/>
  <c r="R43"/>
  <c r="S43"/>
  <c r="T43"/>
  <c r="C44"/>
  <c r="F44"/>
  <c r="G44"/>
  <c r="H44"/>
  <c r="I44"/>
  <c r="J44"/>
  <c r="L44"/>
  <c r="M44"/>
  <c r="N44"/>
  <c r="O44"/>
  <c r="P44"/>
  <c r="Q44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C68"/>
  <c r="E68"/>
  <c r="F68"/>
  <c r="G68"/>
  <c r="H68"/>
  <c r="I68"/>
  <c r="J68"/>
  <c r="K68"/>
  <c r="L68"/>
  <c r="M68"/>
  <c r="N68"/>
  <c r="O68"/>
  <c r="O45" s="1"/>
  <c r="P68"/>
  <c r="P45" s="1"/>
  <c r="Q68"/>
  <c r="Q45"/>
  <c r="G69" l="1"/>
  <c r="B8"/>
  <c r="C7"/>
  <c r="M45"/>
  <c r="N45" s="1"/>
  <c r="R44"/>
  <c r="T68"/>
  <c r="S68"/>
  <c r="C17" s="1"/>
  <c r="R68"/>
  <c r="B17" s="1"/>
  <c r="B15" s="1"/>
  <c r="B27" s="1"/>
  <c r="K44"/>
  <c r="K46" s="1"/>
  <c r="T44"/>
  <c r="S44"/>
  <c r="S46" s="1"/>
  <c r="C4" l="1"/>
  <c r="C27"/>
  <c r="C28"/>
  <c r="B28"/>
  <c r="B4"/>
  <c r="B20" s="1"/>
  <c r="C20" l="1"/>
  <c r="C29"/>
  <c r="B29"/>
</calcChain>
</file>

<file path=xl/comments1.xml><?xml version="1.0" encoding="utf-8"?>
<comments xmlns="http://schemas.openxmlformats.org/spreadsheetml/2006/main">
  <authors>
    <author>simona</author>
    <author>mf</author>
  </authors>
  <commentList>
    <comment ref="D42" authorId="0">
      <text>
        <r>
          <rPr>
            <b/>
            <sz val="9"/>
            <color indexed="81"/>
            <rFont val="Tahoma"/>
            <charset val="1"/>
          </rPr>
          <t>simona:</t>
        </r>
        <r>
          <rPr>
            <sz val="9"/>
            <color indexed="81"/>
            <rFont val="Tahoma"/>
            <charset val="1"/>
          </rPr>
          <t xml:space="preserve">
Овде ги ставив средствата со одлука на влада 18827000 што пристигнаа на 789 с/ката</t>
        </r>
      </text>
    </comment>
    <comment ref="E42" authorId="1">
      <text>
        <r>
          <rPr>
            <b/>
            <sz val="8"/>
            <color indexed="81"/>
            <rFont val="Tahoma"/>
            <charset val="1"/>
          </rPr>
          <t>mf:22840004</t>
        </r>
        <r>
          <rPr>
            <sz val="8"/>
            <color indexed="81"/>
            <rFont val="Tahoma"/>
            <charset val="1"/>
          </rPr>
          <t xml:space="preserve"> so dodaden visok - depozit</t>
        </r>
      </text>
    </comment>
    <comment ref="H42" authorId="1">
      <text>
        <r>
          <rPr>
            <b/>
            <sz val="8"/>
            <color indexed="81"/>
            <rFont val="Tahoma"/>
            <charset val="1"/>
          </rPr>
          <t xml:space="preserve">mf:1239176
</t>
        </r>
        <r>
          <rPr>
            <sz val="8"/>
            <color indexed="81"/>
            <rFont val="Tahoma"/>
            <charset val="1"/>
          </rPr>
          <t xml:space="preserve">   so dodaden visok -depozit</t>
        </r>
      </text>
    </comment>
    <comment ref="K42" authorId="1">
      <text>
        <r>
          <rPr>
            <b/>
            <sz val="8"/>
            <color indexed="81"/>
            <rFont val="Tahoma"/>
            <charset val="1"/>
          </rPr>
          <t>mf:</t>
        </r>
        <r>
          <rPr>
            <sz val="8"/>
            <color indexed="81"/>
            <rFont val="Tahoma"/>
            <charset val="1"/>
          </rPr>
          <t xml:space="preserve">
so dodaden visok - depozit 12913935</t>
        </r>
      </text>
    </comment>
    <comment ref="N42" authorId="1">
      <text>
        <r>
          <rPr>
            <b/>
            <sz val="8"/>
            <color indexed="81"/>
            <rFont val="Tahoma"/>
            <charset val="1"/>
          </rPr>
          <t>mf:</t>
        </r>
        <r>
          <rPr>
            <sz val="8"/>
            <color indexed="81"/>
            <rFont val="Tahoma"/>
            <charset val="1"/>
          </rPr>
          <t xml:space="preserve">
dodaden potrosen visok -depozit 329</t>
        </r>
      </text>
    </comment>
  </commentList>
</comments>
</file>

<file path=xl/sharedStrings.xml><?xml version="1.0" encoding="utf-8"?>
<sst xmlns="http://schemas.openxmlformats.org/spreadsheetml/2006/main" count="87" uniqueCount="85">
  <si>
    <t>Вкупно Приходи</t>
  </si>
  <si>
    <t>Даночни</t>
  </si>
  <si>
    <t>Неданочни</t>
  </si>
  <si>
    <t>Капитални</t>
  </si>
  <si>
    <t>Дотации</t>
  </si>
  <si>
    <t>Трансфери</t>
  </si>
  <si>
    <t>Вкупно Расходи</t>
  </si>
  <si>
    <t xml:space="preserve">Утвредни Намени </t>
  </si>
  <si>
    <t xml:space="preserve">Резерви </t>
  </si>
  <si>
    <t>Финансирање</t>
  </si>
  <si>
    <t>Прилив</t>
  </si>
  <si>
    <t>Депозит</t>
  </si>
  <si>
    <t xml:space="preserve">Одлив </t>
  </si>
  <si>
    <t>711</t>
  </si>
  <si>
    <t>Danok od dohod, od dobivka i od kapitalni dobivki</t>
  </si>
  <si>
    <t>713</t>
  </si>
  <si>
    <t>Danoci na imot</t>
  </si>
  <si>
    <t>717</t>
  </si>
  <si>
    <t>Danoci na specifi~ni uslugi </t>
  </si>
  <si>
    <t>718</t>
  </si>
  <si>
    <t>Taksi na koristewe ili dozvoli za vr{ewe na dejnost </t>
  </si>
  <si>
    <t>721</t>
  </si>
  <si>
    <t>Pretpriema~ki prihod i prihod od imot </t>
  </si>
  <si>
    <t>722</t>
  </si>
  <si>
    <t>Globi, sudski i administrativni taksi</t>
  </si>
  <si>
    <t>723</t>
  </si>
  <si>
    <t>Taksi i nadomestoci</t>
  </si>
  <si>
    <t>725</t>
  </si>
  <si>
    <t>Drugi nedano~ni prihodi </t>
  </si>
  <si>
    <t>731</t>
  </si>
  <si>
    <t>Proda`ba na kapitalni sredstva </t>
  </si>
  <si>
    <t>733</t>
  </si>
  <si>
    <t>Proda`ba na zemji{te i nematerijalni vlo`uvawa </t>
  </si>
  <si>
    <t>741</t>
  </si>
  <si>
    <t>Transferi od drugi nivoa na vlast </t>
  </si>
  <si>
    <t>742</t>
  </si>
  <si>
    <t>Donacii od stranstvo </t>
  </si>
  <si>
    <t>Богданци</t>
  </si>
  <si>
    <t>401</t>
  </si>
  <si>
    <t>Основни плати</t>
  </si>
  <si>
    <t>402</t>
  </si>
  <si>
    <t>Pridonesi za socijalno osiguruvawe</t>
  </si>
  <si>
    <t>404</t>
  </si>
  <si>
    <t>Nadomestoci</t>
  </si>
  <si>
    <t>420</t>
  </si>
  <si>
    <t>Patni i dnevni rashodi</t>
  </si>
  <si>
    <t>421</t>
  </si>
  <si>
    <t>Komunalni uslugi, greewe, komunikacija i transport</t>
  </si>
  <si>
    <t>423</t>
  </si>
  <si>
    <t>Materijali i siten inventar</t>
  </si>
  <si>
    <t>424</t>
  </si>
  <si>
    <t>Popravki i tekovno odr`uvawe</t>
  </si>
  <si>
    <t>425</t>
  </si>
  <si>
    <t>Dogovorni uslugi</t>
  </si>
  <si>
    <t>426</t>
  </si>
  <si>
    <t>Drugi tekovni rashodi</t>
  </si>
  <si>
    <t>427</t>
  </si>
  <si>
    <t>Privremeni vrabotuvawa</t>
  </si>
  <si>
    <t>463</t>
  </si>
  <si>
    <t>Transferi do nevladini organizacii</t>
  </si>
  <si>
    <t>464</t>
  </si>
  <si>
    <t>Razni transferi</t>
  </si>
  <si>
    <t>465</t>
  </si>
  <si>
    <t>Isplata po izvr{ni ispravi</t>
  </si>
  <si>
    <t>471</t>
  </si>
  <si>
    <t>Socijalni nadomestoci</t>
  </si>
  <si>
    <t>480</t>
  </si>
  <si>
    <t>Kupuvawe na oprema i ma{ini</t>
  </si>
  <si>
    <t>481</t>
  </si>
  <si>
    <t>Grade`ni objekti</t>
  </si>
  <si>
    <t>482</t>
  </si>
  <si>
    <t>Drugi grade`ni objekti</t>
  </si>
  <si>
    <t>483</t>
  </si>
  <si>
    <t>Kupuvawe na mebel</t>
  </si>
  <si>
    <t>485</t>
  </si>
  <si>
    <t>Vlo`uvawa i nefinansiski sredstva</t>
  </si>
  <si>
    <t>491</t>
  </si>
  <si>
    <t>Otplata na glavnina do nerezidentni kreditori</t>
  </si>
  <si>
    <t>~len 1</t>
  </si>
  <si>
    <t>Други владини услуги</t>
  </si>
  <si>
    <t>Донации</t>
  </si>
  <si>
    <t>дефицит/суфицит</t>
  </si>
  <si>
    <r>
      <rPr>
        <b/>
        <sz val="10"/>
        <rFont val="MAC C Swiss"/>
        <family val="2"/>
      </rPr>
      <t xml:space="preserve">Planirano </t>
    </r>
    <r>
      <rPr>
        <b/>
        <sz val="10"/>
        <rFont val="Arial"/>
        <family val="2"/>
        <charset val="204"/>
      </rPr>
      <t>2024</t>
    </r>
  </si>
  <si>
    <t>Остварено 2024</t>
  </si>
  <si>
    <t>Zavr{na smetka na op{tina Bogdanci 2024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</si>
</sst>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MAC C Times"/>
      <family val="1"/>
      <charset val="204"/>
    </font>
    <font>
      <sz val="11"/>
      <color indexed="8"/>
      <name val="MAC C Times"/>
      <family val="1"/>
      <charset val="204"/>
    </font>
    <font>
      <b/>
      <sz val="11"/>
      <color indexed="8"/>
      <name val="MAC C Times"/>
      <family val="1"/>
      <charset val="204"/>
    </font>
    <font>
      <sz val="10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MAC C Swis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3"/>
      </patternFill>
    </fill>
  </fills>
  <borders count="7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 applyFont="1"/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/>
    <xf numFmtId="3" fontId="0" fillId="0" borderId="0" xfId="0" applyNumberFormat="1"/>
    <xf numFmtId="3" fontId="3" fillId="2" borderId="2" xfId="0" applyNumberFormat="1" applyFont="1" applyFill="1" applyBorder="1"/>
    <xf numFmtId="3" fontId="3" fillId="0" borderId="3" xfId="0" applyNumberFormat="1" applyFont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3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3" fillId="4" borderId="2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5" borderId="2" xfId="0" applyNumberFormat="1" applyFont="1" applyFill="1" applyBorder="1"/>
    <xf numFmtId="0" fontId="0" fillId="3" borderId="0" xfId="0" applyFill="1"/>
    <xf numFmtId="3" fontId="4" fillId="4" borderId="2" xfId="0" applyNumberFormat="1" applyFont="1" applyFill="1" applyBorder="1"/>
    <xf numFmtId="3" fontId="3" fillId="3" borderId="6" xfId="0" applyNumberFormat="1" applyFont="1" applyFill="1" applyBorder="1"/>
    <xf numFmtId="3" fontId="0" fillId="3" borderId="0" xfId="0" applyNumberFormat="1" applyFill="1"/>
    <xf numFmtId="0" fontId="0" fillId="0" borderId="5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Warning Text 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0"/>
  <sheetViews>
    <sheetView tabSelected="1" zoomScale="78" zoomScaleNormal="78" zoomScalePageLayoutView="75" workbookViewId="0">
      <selection activeCell="G25" sqref="G25"/>
    </sheetView>
  </sheetViews>
  <sheetFormatPr defaultColWidth="11.5703125" defaultRowHeight="12.75"/>
  <cols>
    <col min="1" max="1" width="16.140625" customWidth="1"/>
    <col min="2" max="2" width="19" customWidth="1"/>
    <col min="3" max="11" width="15.7109375" customWidth="1"/>
    <col min="12" max="12" width="11.85546875" customWidth="1"/>
    <col min="13" max="13" width="10.7109375" customWidth="1"/>
    <col min="14" max="14" width="10.5703125" customWidth="1"/>
    <col min="15" max="15" width="10.42578125" customWidth="1"/>
    <col min="16" max="16" width="8.28515625" customWidth="1"/>
    <col min="17" max="17" width="9.140625" customWidth="1"/>
    <col min="18" max="18" width="14.140625" customWidth="1"/>
    <col min="19" max="20" width="15.7109375" customWidth="1"/>
    <col min="21" max="21" width="13" customWidth="1"/>
  </cols>
  <sheetData>
    <row r="1" spans="1:3" ht="30.75" customHeight="1">
      <c r="A1" s="29" t="s">
        <v>84</v>
      </c>
      <c r="B1" s="29"/>
      <c r="C1" s="29"/>
    </row>
    <row r="2" spans="1:3" ht="26.25" customHeight="1">
      <c r="A2" s="27" t="s">
        <v>78</v>
      </c>
      <c r="B2" s="28"/>
      <c r="C2" s="28"/>
    </row>
    <row r="3" spans="1:3">
      <c r="B3" s="1" t="s">
        <v>82</v>
      </c>
      <c r="C3" s="1" t="s">
        <v>83</v>
      </c>
    </row>
    <row r="4" spans="1:3">
      <c r="A4" s="1" t="s">
        <v>0</v>
      </c>
      <c r="B4" s="8">
        <f>B6+B7+B8+B9+B10+B11</f>
        <v>225856024</v>
      </c>
      <c r="C4" s="2">
        <f>C6+C7+C8+C9+C10+C11</f>
        <v>193906435</v>
      </c>
    </row>
    <row r="5" spans="1:3">
      <c r="A5" s="1"/>
      <c r="B5" s="8"/>
      <c r="C5" s="2"/>
    </row>
    <row r="6" spans="1:3">
      <c r="A6" s="1" t="s">
        <v>1</v>
      </c>
      <c r="B6" s="3">
        <f>SUM(R31:R34)</f>
        <v>57707658</v>
      </c>
      <c r="C6" s="3">
        <f>SUM(T31:T34)</f>
        <v>34720864</v>
      </c>
    </row>
    <row r="7" spans="1:3">
      <c r="A7" s="1" t="s">
        <v>2</v>
      </c>
      <c r="B7" s="3">
        <f>SUM(R35:R39)</f>
        <v>5835340</v>
      </c>
      <c r="C7" s="3">
        <f>SUM(S35:S39)</f>
        <v>4502895</v>
      </c>
    </row>
    <row r="8" spans="1:3">
      <c r="A8" s="1" t="s">
        <v>3</v>
      </c>
      <c r="B8" s="3">
        <f>SUM(R40:R41)</f>
        <v>4476722</v>
      </c>
      <c r="C8" s="3">
        <f>SUM(T40:T41)</f>
        <v>3122000</v>
      </c>
    </row>
    <row r="9" spans="1:3">
      <c r="A9" s="1" t="s">
        <v>4</v>
      </c>
      <c r="B9" s="3">
        <f>J42</f>
        <v>125137197</v>
      </c>
      <c r="C9" s="3">
        <f>SUM(J42)</f>
        <v>125137197</v>
      </c>
    </row>
    <row r="10" spans="1:3">
      <c r="A10" s="1" t="s">
        <v>5</v>
      </c>
      <c r="B10" s="3">
        <f>C42-C45</f>
        <v>32479107</v>
      </c>
      <c r="C10" s="3">
        <f>SUM(D42)</f>
        <v>26225479</v>
      </c>
    </row>
    <row r="11" spans="1:3">
      <c r="A11" s="1" t="s">
        <v>80</v>
      </c>
      <c r="B11" s="3">
        <f>L43</f>
        <v>220000</v>
      </c>
      <c r="C11" s="3">
        <f>SUM(M43)</f>
        <v>198000</v>
      </c>
    </row>
    <row r="12" spans="1:3">
      <c r="A12" s="1"/>
      <c r="B12" s="8"/>
      <c r="C12" s="2"/>
    </row>
    <row r="13" spans="1:3">
      <c r="A13" s="1"/>
      <c r="B13" s="8"/>
      <c r="C13" s="2"/>
    </row>
    <row r="14" spans="1:3">
      <c r="B14" s="8"/>
      <c r="C14" s="8"/>
    </row>
    <row r="15" spans="1:3">
      <c r="A15" s="1" t="s">
        <v>6</v>
      </c>
      <c r="B15" s="2">
        <f>B17+B26</f>
        <v>254672099</v>
      </c>
      <c r="C15" s="2">
        <f>C17</f>
        <v>211539950</v>
      </c>
    </row>
    <row r="16" spans="1:3">
      <c r="A16" s="1"/>
      <c r="B16" s="8"/>
      <c r="C16" s="2"/>
    </row>
    <row r="17" spans="1:20" ht="25.5">
      <c r="A17" s="4" t="s">
        <v>7</v>
      </c>
      <c r="B17" s="8">
        <f>R68-B26</f>
        <v>254672099</v>
      </c>
      <c r="C17" s="3">
        <f>S68-C26</f>
        <v>211539950</v>
      </c>
    </row>
    <row r="18" spans="1:20">
      <c r="A18" s="1" t="s">
        <v>8</v>
      </c>
      <c r="B18" s="8">
        <v>0</v>
      </c>
      <c r="C18" s="3">
        <v>0</v>
      </c>
    </row>
    <row r="19" spans="1:20">
      <c r="B19" s="8"/>
      <c r="C19" s="2"/>
    </row>
    <row r="20" spans="1:20">
      <c r="A20" s="1" t="s">
        <v>81</v>
      </c>
      <c r="B20" s="2">
        <f>B4-B15</f>
        <v>-28816075</v>
      </c>
      <c r="C20" s="2">
        <f>C4-C15</f>
        <v>-17633515</v>
      </c>
    </row>
    <row r="21" spans="1:20">
      <c r="A21" t="s">
        <v>9</v>
      </c>
      <c r="B21" s="8">
        <f>B24-B26</f>
        <v>28816075</v>
      </c>
      <c r="C21" s="8">
        <v>17633515</v>
      </c>
    </row>
    <row r="22" spans="1:20">
      <c r="B22" s="8"/>
      <c r="C22" s="8"/>
    </row>
    <row r="23" spans="1:20">
      <c r="B23" s="8"/>
      <c r="C23" s="8"/>
    </row>
    <row r="24" spans="1:20">
      <c r="A24" t="s">
        <v>10</v>
      </c>
      <c r="B24" s="8">
        <f>B25</f>
        <v>28816075</v>
      </c>
      <c r="C24" s="8">
        <v>17633515</v>
      </c>
    </row>
    <row r="25" spans="1:20">
      <c r="A25" t="s">
        <v>11</v>
      </c>
      <c r="B25" s="8">
        <f>R45</f>
        <v>28816075</v>
      </c>
      <c r="C25" s="3">
        <v>17633515</v>
      </c>
      <c r="H25" s="8"/>
    </row>
    <row r="26" spans="1:20">
      <c r="A26" t="s">
        <v>12</v>
      </c>
      <c r="B26" s="8">
        <f>C67</f>
        <v>0</v>
      </c>
      <c r="C26" s="3">
        <f>SUM(E67)</f>
        <v>0</v>
      </c>
    </row>
    <row r="27" spans="1:20">
      <c r="B27" s="8">
        <f>B15</f>
        <v>254672099</v>
      </c>
      <c r="C27" s="8">
        <f>C15+C26</f>
        <v>211539950</v>
      </c>
    </row>
    <row r="28" spans="1:20">
      <c r="B28" s="8">
        <f>B17+B26</f>
        <v>254672099</v>
      </c>
      <c r="C28" s="8">
        <f>C17+C26</f>
        <v>211539950</v>
      </c>
    </row>
    <row r="29" spans="1:20" ht="42" customHeight="1">
      <c r="B29" s="8">
        <f>B27-B28</f>
        <v>0</v>
      </c>
      <c r="C29" s="8">
        <f>C27-C28</f>
        <v>0</v>
      </c>
    </row>
    <row r="30" spans="1:20">
      <c r="C30" s="25">
        <v>630</v>
      </c>
      <c r="D30" s="25"/>
      <c r="E30" s="25"/>
      <c r="F30" s="25">
        <v>787</v>
      </c>
      <c r="G30" s="25"/>
      <c r="H30" s="25"/>
      <c r="I30" s="25">
        <v>930</v>
      </c>
      <c r="J30" s="25"/>
      <c r="K30" s="25"/>
      <c r="L30" s="25">
        <v>785</v>
      </c>
      <c r="M30" s="25"/>
      <c r="N30" s="25"/>
      <c r="O30" s="25">
        <v>786</v>
      </c>
      <c r="P30" s="25"/>
      <c r="Q30" s="25"/>
      <c r="R30" s="25" t="s">
        <v>0</v>
      </c>
      <c r="S30" s="25"/>
      <c r="T30" s="25"/>
    </row>
    <row r="31" spans="1:20" ht="15">
      <c r="A31" s="5" t="s">
        <v>13</v>
      </c>
      <c r="B31" s="6" t="s">
        <v>14</v>
      </c>
      <c r="C31" s="10">
        <v>6236158</v>
      </c>
      <c r="D31" s="10">
        <v>3933430</v>
      </c>
      <c r="E31" s="10">
        <v>3933430</v>
      </c>
      <c r="F31" s="10">
        <v>0</v>
      </c>
      <c r="G31" s="10">
        <v>0</v>
      </c>
      <c r="H31" s="11">
        <v>0</v>
      </c>
      <c r="I31" s="12">
        <v>0</v>
      </c>
      <c r="J31" s="12">
        <v>0</v>
      </c>
      <c r="K31" s="11">
        <v>0</v>
      </c>
      <c r="L31" s="12">
        <v>0</v>
      </c>
      <c r="M31" s="12">
        <v>0</v>
      </c>
      <c r="N31" s="11">
        <v>0</v>
      </c>
      <c r="O31" s="12">
        <v>0</v>
      </c>
      <c r="P31" s="12">
        <v>0</v>
      </c>
      <c r="Q31" s="11">
        <v>0</v>
      </c>
      <c r="R31" s="12">
        <f t="shared" ref="R31:R43" si="0">C31+F31+I31+L31+O31</f>
        <v>6236158</v>
      </c>
      <c r="S31" s="12">
        <f t="shared" ref="S31:S43" si="1">D31+G31+J31+M31+P31</f>
        <v>3933430</v>
      </c>
      <c r="T31" s="11">
        <f t="shared" ref="T31:T43" si="2">E31+H31+K31+N31+Q31</f>
        <v>3933430</v>
      </c>
    </row>
    <row r="32" spans="1:20" ht="15">
      <c r="A32" s="5" t="s">
        <v>15</v>
      </c>
      <c r="B32" s="6" t="s">
        <v>16</v>
      </c>
      <c r="C32" s="7">
        <v>10560000</v>
      </c>
      <c r="D32" s="7">
        <v>10453845</v>
      </c>
      <c r="E32" s="7">
        <v>10453845</v>
      </c>
      <c r="F32" s="7">
        <v>0</v>
      </c>
      <c r="G32" s="7">
        <v>0</v>
      </c>
      <c r="H32" s="9">
        <v>0</v>
      </c>
      <c r="I32" s="13">
        <v>0</v>
      </c>
      <c r="J32" s="13">
        <v>0</v>
      </c>
      <c r="K32" s="9">
        <v>0</v>
      </c>
      <c r="L32" s="13">
        <v>0</v>
      </c>
      <c r="M32" s="13">
        <v>0</v>
      </c>
      <c r="N32" s="9">
        <v>0</v>
      </c>
      <c r="O32" s="13">
        <v>0</v>
      </c>
      <c r="P32" s="13">
        <v>0</v>
      </c>
      <c r="Q32" s="9">
        <v>0</v>
      </c>
      <c r="R32" s="13">
        <f t="shared" si="0"/>
        <v>10560000</v>
      </c>
      <c r="S32" s="13">
        <f t="shared" si="1"/>
        <v>10453845</v>
      </c>
      <c r="T32" s="9">
        <f t="shared" si="2"/>
        <v>10453845</v>
      </c>
    </row>
    <row r="33" spans="1:20" ht="15">
      <c r="A33" s="5" t="s">
        <v>17</v>
      </c>
      <c r="B33" s="6" t="s">
        <v>18</v>
      </c>
      <c r="C33" s="7">
        <v>40900000</v>
      </c>
      <c r="D33" s="7">
        <f>20340039-6450</f>
        <v>20333589</v>
      </c>
      <c r="E33" s="7">
        <f>20340039-6450</f>
        <v>20333589</v>
      </c>
      <c r="F33" s="7">
        <v>0</v>
      </c>
      <c r="G33" s="7">
        <v>0</v>
      </c>
      <c r="H33" s="9">
        <v>0</v>
      </c>
      <c r="I33" s="13">
        <v>0</v>
      </c>
      <c r="J33" s="13">
        <v>0</v>
      </c>
      <c r="K33" s="9">
        <v>0</v>
      </c>
      <c r="L33" s="13">
        <v>0</v>
      </c>
      <c r="M33" s="13">
        <v>0</v>
      </c>
      <c r="N33" s="9">
        <v>0</v>
      </c>
      <c r="O33" s="13">
        <v>0</v>
      </c>
      <c r="P33" s="13">
        <v>0</v>
      </c>
      <c r="Q33" s="9">
        <v>0</v>
      </c>
      <c r="R33" s="13">
        <f t="shared" si="0"/>
        <v>40900000</v>
      </c>
      <c r="S33" s="13">
        <f t="shared" si="1"/>
        <v>20333589</v>
      </c>
      <c r="T33" s="9">
        <f t="shared" si="2"/>
        <v>20333589</v>
      </c>
    </row>
    <row r="34" spans="1:20" ht="15">
      <c r="A34" s="5" t="s">
        <v>19</v>
      </c>
      <c r="B34" s="6" t="s">
        <v>20</v>
      </c>
      <c r="C34" s="7">
        <v>11500</v>
      </c>
      <c r="D34" s="7">
        <v>0</v>
      </c>
      <c r="E34" s="7">
        <v>0</v>
      </c>
      <c r="F34" s="7">
        <v>0</v>
      </c>
      <c r="G34" s="7">
        <v>0</v>
      </c>
      <c r="H34" s="9">
        <v>0</v>
      </c>
      <c r="I34" s="13">
        <v>0</v>
      </c>
      <c r="J34" s="13">
        <v>0</v>
      </c>
      <c r="K34" s="9">
        <v>0</v>
      </c>
      <c r="L34" s="13">
        <v>0</v>
      </c>
      <c r="M34" s="13">
        <v>0</v>
      </c>
      <c r="N34" s="9">
        <v>0</v>
      </c>
      <c r="O34" s="13">
        <v>0</v>
      </c>
      <c r="P34" s="13">
        <v>0</v>
      </c>
      <c r="Q34" s="9">
        <v>0</v>
      </c>
      <c r="R34" s="13">
        <f t="shared" si="0"/>
        <v>11500</v>
      </c>
      <c r="S34" s="13">
        <f t="shared" si="1"/>
        <v>0</v>
      </c>
      <c r="T34" s="9">
        <v>0</v>
      </c>
    </row>
    <row r="35" spans="1:20" ht="15">
      <c r="A35" s="5" t="s">
        <v>21</v>
      </c>
      <c r="B35" s="6" t="s">
        <v>22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v>0</v>
      </c>
      <c r="I35" s="13">
        <v>0</v>
      </c>
      <c r="J35" s="13">
        <v>0</v>
      </c>
      <c r="K35" s="9">
        <v>0</v>
      </c>
      <c r="L35" s="13">
        <v>0</v>
      </c>
      <c r="M35" s="13">
        <v>0</v>
      </c>
      <c r="N35" s="9">
        <v>0</v>
      </c>
      <c r="O35" s="13">
        <v>0</v>
      </c>
      <c r="P35" s="13">
        <v>0</v>
      </c>
      <c r="Q35" s="9">
        <v>0</v>
      </c>
      <c r="R35" s="13">
        <f t="shared" si="0"/>
        <v>0</v>
      </c>
      <c r="S35" s="13">
        <f t="shared" si="1"/>
        <v>0</v>
      </c>
      <c r="T35" s="9">
        <f t="shared" si="2"/>
        <v>0</v>
      </c>
    </row>
    <row r="36" spans="1:20" ht="15">
      <c r="A36" s="5" t="s">
        <v>23</v>
      </c>
      <c r="B36" s="6" t="s">
        <v>24</v>
      </c>
      <c r="C36" s="7">
        <v>310000</v>
      </c>
      <c r="D36" s="7">
        <v>208267</v>
      </c>
      <c r="E36" s="7">
        <v>208267</v>
      </c>
      <c r="F36" s="7">
        <v>0</v>
      </c>
      <c r="G36" s="7">
        <v>0</v>
      </c>
      <c r="H36" s="9">
        <v>0</v>
      </c>
      <c r="I36" s="13">
        <v>0</v>
      </c>
      <c r="J36" s="13">
        <v>0</v>
      </c>
      <c r="K36" s="9">
        <v>0</v>
      </c>
      <c r="L36" s="13">
        <v>0</v>
      </c>
      <c r="M36" s="13">
        <v>0</v>
      </c>
      <c r="N36" s="9">
        <v>0</v>
      </c>
      <c r="O36" s="13">
        <v>0</v>
      </c>
      <c r="P36" s="13">
        <v>0</v>
      </c>
      <c r="Q36" s="9">
        <v>0</v>
      </c>
      <c r="R36" s="13">
        <f t="shared" si="0"/>
        <v>310000</v>
      </c>
      <c r="S36" s="13">
        <f t="shared" si="1"/>
        <v>208267</v>
      </c>
      <c r="T36" s="9">
        <f t="shared" si="2"/>
        <v>208267</v>
      </c>
    </row>
    <row r="37" spans="1:20" ht="15">
      <c r="A37" s="5" t="s">
        <v>25</v>
      </c>
      <c r="B37" s="6" t="s">
        <v>26</v>
      </c>
      <c r="C37" s="7">
        <v>150000</v>
      </c>
      <c r="D37" s="7">
        <v>138000</v>
      </c>
      <c r="E37" s="7">
        <v>138000</v>
      </c>
      <c r="F37" s="7">
        <v>4679100</v>
      </c>
      <c r="G37" s="7">
        <v>3493725</v>
      </c>
      <c r="H37" s="9">
        <v>3493725</v>
      </c>
      <c r="I37" s="13">
        <v>0</v>
      </c>
      <c r="J37" s="13">
        <v>0</v>
      </c>
      <c r="K37" s="9">
        <v>0</v>
      </c>
      <c r="L37" s="13">
        <v>0</v>
      </c>
      <c r="M37" s="13">
        <v>0</v>
      </c>
      <c r="N37" s="9">
        <v>0</v>
      </c>
      <c r="O37" s="13">
        <v>0</v>
      </c>
      <c r="P37" s="13">
        <v>0</v>
      </c>
      <c r="Q37" s="9">
        <v>0</v>
      </c>
      <c r="R37" s="13">
        <f t="shared" si="0"/>
        <v>4829100</v>
      </c>
      <c r="S37" s="13">
        <f t="shared" si="1"/>
        <v>3631725</v>
      </c>
      <c r="T37" s="9">
        <f t="shared" si="2"/>
        <v>3631725</v>
      </c>
    </row>
    <row r="38" spans="1:20" ht="15">
      <c r="A38" s="17">
        <v>724</v>
      </c>
      <c r="B38" s="6" t="s">
        <v>79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9">
        <v>0</v>
      </c>
      <c r="I38" s="13"/>
      <c r="J38" s="13"/>
      <c r="K38" s="9"/>
      <c r="L38" s="13"/>
      <c r="M38" s="13"/>
      <c r="N38" s="9"/>
      <c r="O38" s="13"/>
      <c r="P38" s="13"/>
      <c r="Q38" s="9"/>
      <c r="R38" s="13">
        <f t="shared" si="0"/>
        <v>0</v>
      </c>
      <c r="S38" s="13">
        <f t="shared" si="1"/>
        <v>0</v>
      </c>
      <c r="T38" s="9">
        <f t="shared" si="2"/>
        <v>0</v>
      </c>
    </row>
    <row r="39" spans="1:20" ht="15">
      <c r="A39" s="5" t="s">
        <v>27</v>
      </c>
      <c r="B39" s="6" t="s">
        <v>28</v>
      </c>
      <c r="C39" s="7">
        <v>550000</v>
      </c>
      <c r="D39" s="7">
        <v>502475</v>
      </c>
      <c r="E39" s="7">
        <v>502475</v>
      </c>
      <c r="F39" s="7">
        <v>146240</v>
      </c>
      <c r="G39" s="7">
        <v>160428</v>
      </c>
      <c r="H39" s="9">
        <v>160428</v>
      </c>
      <c r="I39" s="13">
        <v>0</v>
      </c>
      <c r="J39" s="13">
        <v>0</v>
      </c>
      <c r="K39" s="9">
        <v>0</v>
      </c>
      <c r="L39" s="13">
        <v>0</v>
      </c>
      <c r="M39" s="13">
        <v>0</v>
      </c>
      <c r="N39" s="9">
        <v>0</v>
      </c>
      <c r="O39" s="13">
        <v>0</v>
      </c>
      <c r="P39" s="13">
        <v>0</v>
      </c>
      <c r="Q39" s="9">
        <v>0</v>
      </c>
      <c r="R39" s="13">
        <f t="shared" si="0"/>
        <v>696240</v>
      </c>
      <c r="S39" s="13">
        <f t="shared" si="1"/>
        <v>662903</v>
      </c>
      <c r="T39" s="9">
        <f t="shared" si="2"/>
        <v>662903</v>
      </c>
    </row>
    <row r="40" spans="1:20" ht="15">
      <c r="A40" s="5" t="s">
        <v>29</v>
      </c>
      <c r="B40" s="6" t="s">
        <v>30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9">
        <v>0</v>
      </c>
      <c r="I40" s="13">
        <v>0</v>
      </c>
      <c r="J40" s="13">
        <v>0</v>
      </c>
      <c r="K40" s="9">
        <v>0</v>
      </c>
      <c r="L40" s="13">
        <v>0</v>
      </c>
      <c r="M40" s="13">
        <v>0</v>
      </c>
      <c r="N40" s="9">
        <v>0</v>
      </c>
      <c r="O40" s="13">
        <v>0</v>
      </c>
      <c r="P40" s="13">
        <v>0</v>
      </c>
      <c r="Q40" s="9">
        <v>0</v>
      </c>
      <c r="R40" s="13">
        <f t="shared" si="0"/>
        <v>0</v>
      </c>
      <c r="S40" s="13">
        <f t="shared" si="1"/>
        <v>0</v>
      </c>
      <c r="T40" s="9">
        <f t="shared" si="2"/>
        <v>0</v>
      </c>
    </row>
    <row r="41" spans="1:20" ht="15">
      <c r="A41" s="5" t="s">
        <v>31</v>
      </c>
      <c r="B41" s="6" t="s">
        <v>32</v>
      </c>
      <c r="C41" s="7">
        <v>4476722</v>
      </c>
      <c r="D41" s="7">
        <v>3122000</v>
      </c>
      <c r="E41" s="7">
        <v>3122000</v>
      </c>
      <c r="F41" s="7">
        <v>0</v>
      </c>
      <c r="G41" s="7">
        <v>0</v>
      </c>
      <c r="H41" s="9">
        <v>0</v>
      </c>
      <c r="I41" s="13">
        <v>0</v>
      </c>
      <c r="J41" s="13">
        <v>0</v>
      </c>
      <c r="K41" s="9">
        <v>0</v>
      </c>
      <c r="L41" s="13">
        <v>0</v>
      </c>
      <c r="M41" s="13">
        <v>0</v>
      </c>
      <c r="N41" s="9">
        <v>0</v>
      </c>
      <c r="O41" s="13">
        <v>0</v>
      </c>
      <c r="P41" s="13">
        <v>0</v>
      </c>
      <c r="Q41" s="9">
        <v>0</v>
      </c>
      <c r="R41" s="13">
        <f t="shared" si="0"/>
        <v>4476722</v>
      </c>
      <c r="S41" s="13">
        <f t="shared" si="1"/>
        <v>3122000</v>
      </c>
      <c r="T41" s="9">
        <f t="shared" si="2"/>
        <v>3122000</v>
      </c>
    </row>
    <row r="42" spans="1:20" s="21" customFormat="1" ht="15">
      <c r="A42" s="18" t="s">
        <v>33</v>
      </c>
      <c r="B42" s="19" t="s">
        <v>34</v>
      </c>
      <c r="C42" s="13">
        <v>55319111</v>
      </c>
      <c r="D42" s="13">
        <v>26225479</v>
      </c>
      <c r="E42" s="20">
        <f>5324800+1894101+19006578+22840004</f>
        <v>49065483</v>
      </c>
      <c r="F42" s="13">
        <v>0</v>
      </c>
      <c r="G42" s="13">
        <v>0</v>
      </c>
      <c r="H42" s="20">
        <f>2553361+42435</f>
        <v>2595796</v>
      </c>
      <c r="I42" s="13">
        <v>131113268</v>
      </c>
      <c r="J42" s="13">
        <v>125137197</v>
      </c>
      <c r="K42" s="20">
        <f>J42+I45</f>
        <v>131113268</v>
      </c>
      <c r="L42" s="13">
        <v>0</v>
      </c>
      <c r="M42" s="13">
        <v>0</v>
      </c>
      <c r="N42" s="20">
        <v>329</v>
      </c>
      <c r="O42" s="13">
        <v>0</v>
      </c>
      <c r="P42" s="13">
        <v>0</v>
      </c>
      <c r="Q42" s="9">
        <v>0</v>
      </c>
      <c r="R42" s="13">
        <f t="shared" si="0"/>
        <v>186432379</v>
      </c>
      <c r="S42" s="13">
        <f>D42+G42+J42+M42+P42</f>
        <v>151362676</v>
      </c>
      <c r="T42" s="20">
        <f t="shared" si="2"/>
        <v>182774876</v>
      </c>
    </row>
    <row r="43" spans="1:20" s="21" customFormat="1" ht="15">
      <c r="A43" s="18" t="s">
        <v>35</v>
      </c>
      <c r="B43" s="19" t="s">
        <v>36</v>
      </c>
      <c r="C43" s="13">
        <v>0</v>
      </c>
      <c r="D43" s="13">
        <v>0</v>
      </c>
      <c r="E43" s="9">
        <v>0</v>
      </c>
      <c r="F43" s="13">
        <v>0</v>
      </c>
      <c r="G43" s="13">
        <v>0</v>
      </c>
      <c r="H43" s="14">
        <v>0</v>
      </c>
      <c r="I43" s="15">
        <v>0</v>
      </c>
      <c r="J43" s="15">
        <v>0</v>
      </c>
      <c r="K43" s="14">
        <v>0</v>
      </c>
      <c r="L43" s="15">
        <v>220000</v>
      </c>
      <c r="M43" s="15">
        <v>198000</v>
      </c>
      <c r="N43" s="14">
        <v>198000</v>
      </c>
      <c r="O43" s="15">
        <v>0</v>
      </c>
      <c r="P43" s="15">
        <v>0</v>
      </c>
      <c r="Q43" s="14">
        <v>0</v>
      </c>
      <c r="R43" s="15">
        <f t="shared" si="0"/>
        <v>220000</v>
      </c>
      <c r="S43" s="15">
        <f t="shared" si="1"/>
        <v>198000</v>
      </c>
      <c r="T43" s="14">
        <f t="shared" si="2"/>
        <v>198000</v>
      </c>
    </row>
    <row r="44" spans="1:20" s="21" customFormat="1" ht="14.25">
      <c r="A44" s="26" t="s">
        <v>37</v>
      </c>
      <c r="B44" s="26"/>
      <c r="C44" s="22">
        <f t="shared" ref="C44:T44" si="3">SUM(C31:C43)</f>
        <v>118513491</v>
      </c>
      <c r="D44" s="22">
        <f t="shared" si="3"/>
        <v>64917085</v>
      </c>
      <c r="E44" s="22">
        <f t="shared" si="3"/>
        <v>87757089</v>
      </c>
      <c r="F44" s="22">
        <f t="shared" si="3"/>
        <v>4825340</v>
      </c>
      <c r="G44" s="22">
        <f t="shared" si="3"/>
        <v>3654153</v>
      </c>
      <c r="H44" s="22">
        <f t="shared" si="3"/>
        <v>6249949</v>
      </c>
      <c r="I44" s="22">
        <f t="shared" si="3"/>
        <v>131113268</v>
      </c>
      <c r="J44" s="22">
        <f t="shared" si="3"/>
        <v>125137197</v>
      </c>
      <c r="K44" s="22">
        <f t="shared" si="3"/>
        <v>131113268</v>
      </c>
      <c r="L44" s="22">
        <f t="shared" si="3"/>
        <v>220000</v>
      </c>
      <c r="M44" s="22">
        <f t="shared" si="3"/>
        <v>198000</v>
      </c>
      <c r="N44" s="22">
        <f t="shared" si="3"/>
        <v>198329</v>
      </c>
      <c r="O44" s="22">
        <f t="shared" si="3"/>
        <v>0</v>
      </c>
      <c r="P44" s="22">
        <f t="shared" si="3"/>
        <v>0</v>
      </c>
      <c r="Q44" s="22">
        <f t="shared" si="3"/>
        <v>0</v>
      </c>
      <c r="R44" s="22">
        <f>SUM(R31:R43)</f>
        <v>254672099</v>
      </c>
      <c r="S44" s="22">
        <f t="shared" si="3"/>
        <v>193906435</v>
      </c>
      <c r="T44" s="22">
        <f t="shared" si="3"/>
        <v>225318635</v>
      </c>
    </row>
    <row r="45" spans="1:20" s="21" customFormat="1" ht="14.25">
      <c r="A45" s="26"/>
      <c r="B45" s="26"/>
      <c r="C45" s="22">
        <v>22840004</v>
      </c>
      <c r="D45" s="22">
        <f>E45-C45</f>
        <v>-17798361</v>
      </c>
      <c r="E45" s="22">
        <v>5041643</v>
      </c>
      <c r="F45" s="22">
        <v>0</v>
      </c>
      <c r="G45" s="22">
        <f>G44-G68</f>
        <v>59674</v>
      </c>
      <c r="H45" s="22">
        <v>2806541</v>
      </c>
      <c r="I45" s="22">
        <f>6138144-162073</f>
        <v>5976071</v>
      </c>
      <c r="J45" s="22">
        <f>K45-I45</f>
        <v>105172</v>
      </c>
      <c r="K45" s="22">
        <v>6081243</v>
      </c>
      <c r="L45" s="22">
        <v>0</v>
      </c>
      <c r="M45" s="22">
        <f t="shared" ref="M45:Q45" si="4">M44-M68</f>
        <v>0</v>
      </c>
      <c r="N45" s="22">
        <f>L45+M45</f>
        <v>0</v>
      </c>
      <c r="O45" s="22">
        <f t="shared" si="4"/>
        <v>0</v>
      </c>
      <c r="P45" s="22">
        <f t="shared" si="4"/>
        <v>0</v>
      </c>
      <c r="Q45" s="22">
        <f t="shared" si="4"/>
        <v>0</v>
      </c>
      <c r="R45" s="22">
        <f>C45+F45+I45+L45</f>
        <v>28816075</v>
      </c>
      <c r="S45" s="22">
        <f>D45+G45+J45+M45</f>
        <v>-17633515</v>
      </c>
      <c r="T45" s="22">
        <f>S45-R45</f>
        <v>-46449590</v>
      </c>
    </row>
    <row r="46" spans="1:20" s="21" customFormat="1" ht="15">
      <c r="C46" s="23"/>
      <c r="D46" s="24">
        <f>D44-D45</f>
        <v>82715446</v>
      </c>
      <c r="E46" s="24">
        <f>E44-E68</f>
        <v>5041643</v>
      </c>
      <c r="J46" s="24">
        <f>J44-J68</f>
        <v>105172</v>
      </c>
      <c r="K46" s="24">
        <f>K44-K68</f>
        <v>6081243</v>
      </c>
      <c r="P46" s="21">
        <v>786</v>
      </c>
      <c r="S46" s="24">
        <f>S44-S45</f>
        <v>211539950</v>
      </c>
    </row>
    <row r="47" spans="1:20">
      <c r="C47" s="25">
        <v>630</v>
      </c>
      <c r="D47" s="25"/>
      <c r="E47" s="25"/>
      <c r="F47" s="25">
        <v>787</v>
      </c>
      <c r="G47" s="25"/>
      <c r="H47" s="25"/>
      <c r="I47" s="25">
        <v>930</v>
      </c>
      <c r="J47" s="25"/>
      <c r="K47" s="25"/>
      <c r="L47" s="25">
        <v>785</v>
      </c>
      <c r="M47" s="25"/>
      <c r="N47" s="25"/>
      <c r="O47" s="25">
        <v>786</v>
      </c>
      <c r="P47" s="25"/>
      <c r="Q47" s="25"/>
      <c r="R47" s="25" t="s">
        <v>0</v>
      </c>
      <c r="S47" s="25"/>
      <c r="T47" s="25"/>
    </row>
    <row r="48" spans="1:20" ht="15">
      <c r="A48" s="6" t="s">
        <v>38</v>
      </c>
      <c r="B48" s="6" t="s">
        <v>39</v>
      </c>
      <c r="C48" s="7">
        <v>11236680</v>
      </c>
      <c r="D48" s="7">
        <v>11175248</v>
      </c>
      <c r="E48" s="7">
        <v>11175248</v>
      </c>
      <c r="F48" s="7">
        <v>0</v>
      </c>
      <c r="G48" s="7">
        <v>0</v>
      </c>
      <c r="H48" s="7">
        <v>0</v>
      </c>
      <c r="I48" s="7">
        <v>65923310</v>
      </c>
      <c r="J48" s="7">
        <v>65630545</v>
      </c>
      <c r="K48" s="7">
        <v>65630545</v>
      </c>
      <c r="L48" s="7">
        <v>0</v>
      </c>
      <c r="M48" s="7">
        <v>0</v>
      </c>
      <c r="N48" s="9">
        <v>0</v>
      </c>
      <c r="O48" s="13">
        <v>0</v>
      </c>
      <c r="P48" s="13">
        <v>0</v>
      </c>
      <c r="Q48" s="9">
        <v>0</v>
      </c>
      <c r="R48" s="13">
        <f t="shared" ref="R48:R67" si="5">C48+F48+I48+L48+O48</f>
        <v>77159990</v>
      </c>
      <c r="S48" s="13">
        <f t="shared" ref="S48:S67" si="6">D48+G48+J48+M48+P48</f>
        <v>76805793</v>
      </c>
      <c r="T48" s="9">
        <f t="shared" ref="T48:T67" si="7">E48+H48+K48+N48+Q48</f>
        <v>76805793</v>
      </c>
    </row>
    <row r="49" spans="1:20" ht="15">
      <c r="A49" s="6" t="s">
        <v>40</v>
      </c>
      <c r="B49" s="6" t="s">
        <v>41</v>
      </c>
      <c r="C49" s="7">
        <v>4386550</v>
      </c>
      <c r="D49" s="7">
        <v>4354060</v>
      </c>
      <c r="E49" s="7">
        <v>4354060</v>
      </c>
      <c r="F49" s="7">
        <v>0</v>
      </c>
      <c r="G49" s="7">
        <v>0</v>
      </c>
      <c r="H49" s="7">
        <v>0</v>
      </c>
      <c r="I49" s="7">
        <v>25618993</v>
      </c>
      <c r="J49" s="7">
        <v>25450239</v>
      </c>
      <c r="K49" s="7">
        <v>25450239</v>
      </c>
      <c r="L49" s="7">
        <v>0</v>
      </c>
      <c r="M49" s="7">
        <v>0</v>
      </c>
      <c r="N49" s="9">
        <v>0</v>
      </c>
      <c r="O49" s="13">
        <v>0</v>
      </c>
      <c r="P49" s="13">
        <v>0</v>
      </c>
      <c r="Q49" s="9">
        <v>0</v>
      </c>
      <c r="R49" s="13">
        <f t="shared" si="5"/>
        <v>30005543</v>
      </c>
      <c r="S49" s="13">
        <f t="shared" si="6"/>
        <v>29804299</v>
      </c>
      <c r="T49" s="9">
        <f t="shared" si="7"/>
        <v>29804299</v>
      </c>
    </row>
    <row r="50" spans="1:20" ht="15">
      <c r="A50" s="6" t="s">
        <v>42</v>
      </c>
      <c r="B50" s="6" t="s">
        <v>43</v>
      </c>
      <c r="C50" s="7">
        <v>2550370</v>
      </c>
      <c r="D50" s="7">
        <v>2542158</v>
      </c>
      <c r="E50" s="7">
        <v>2542158</v>
      </c>
      <c r="F50" s="7">
        <v>25000</v>
      </c>
      <c r="G50" s="7">
        <v>18334</v>
      </c>
      <c r="H50" s="7">
        <v>18334</v>
      </c>
      <c r="I50" s="7">
        <v>1682936</v>
      </c>
      <c r="J50" s="7">
        <v>1614648</v>
      </c>
      <c r="K50" s="7">
        <v>1614648</v>
      </c>
      <c r="L50" s="7">
        <v>0</v>
      </c>
      <c r="M50" s="7">
        <v>0</v>
      </c>
      <c r="N50" s="9">
        <v>0</v>
      </c>
      <c r="O50" s="13">
        <v>0</v>
      </c>
      <c r="P50" s="13">
        <v>0</v>
      </c>
      <c r="Q50" s="9">
        <v>0</v>
      </c>
      <c r="R50" s="13">
        <f t="shared" si="5"/>
        <v>4258306</v>
      </c>
      <c r="S50" s="13">
        <f t="shared" si="6"/>
        <v>4175140</v>
      </c>
      <c r="T50" s="9">
        <f t="shared" si="7"/>
        <v>4175140</v>
      </c>
    </row>
    <row r="51" spans="1:20" ht="15">
      <c r="A51" s="6" t="s">
        <v>44</v>
      </c>
      <c r="B51" s="6" t="s">
        <v>45</v>
      </c>
      <c r="C51" s="7">
        <v>160200</v>
      </c>
      <c r="D51" s="7">
        <v>85740</v>
      </c>
      <c r="E51" s="7">
        <v>85740</v>
      </c>
      <c r="F51" s="7">
        <v>70000</v>
      </c>
      <c r="G51" s="7">
        <v>36260</v>
      </c>
      <c r="H51" s="7">
        <v>36260</v>
      </c>
      <c r="I51" s="7">
        <v>155000</v>
      </c>
      <c r="J51" s="7">
        <v>93542</v>
      </c>
      <c r="K51" s="7">
        <v>93542</v>
      </c>
      <c r="L51" s="7">
        <v>0</v>
      </c>
      <c r="M51" s="7">
        <v>0</v>
      </c>
      <c r="N51" s="9">
        <v>0</v>
      </c>
      <c r="O51" s="13">
        <v>0</v>
      </c>
      <c r="P51" s="13">
        <v>0</v>
      </c>
      <c r="Q51" s="9">
        <v>0</v>
      </c>
      <c r="R51" s="13">
        <f t="shared" si="5"/>
        <v>385200</v>
      </c>
      <c r="S51" s="13">
        <f t="shared" si="6"/>
        <v>215542</v>
      </c>
      <c r="T51" s="9">
        <f t="shared" si="7"/>
        <v>215542</v>
      </c>
    </row>
    <row r="52" spans="1:20" ht="15">
      <c r="A52" s="6" t="s">
        <v>46</v>
      </c>
      <c r="B52" s="6" t="s">
        <v>47</v>
      </c>
      <c r="C52" s="7">
        <v>6750278</v>
      </c>
      <c r="D52" s="7">
        <v>5846342</v>
      </c>
      <c r="E52" s="7">
        <v>5846342</v>
      </c>
      <c r="F52" s="16">
        <v>552000</v>
      </c>
      <c r="G52" s="13">
        <v>463001</v>
      </c>
      <c r="H52" s="13">
        <v>463001</v>
      </c>
      <c r="I52" s="13">
        <v>7102260</v>
      </c>
      <c r="J52" s="13">
        <v>7046302</v>
      </c>
      <c r="K52" s="13">
        <v>7046302</v>
      </c>
      <c r="L52" s="13">
        <v>0</v>
      </c>
      <c r="M52" s="13">
        <v>0</v>
      </c>
      <c r="N52" s="9">
        <v>0</v>
      </c>
      <c r="O52" s="13">
        <v>0</v>
      </c>
      <c r="P52" s="13">
        <v>0</v>
      </c>
      <c r="Q52" s="9">
        <v>0</v>
      </c>
      <c r="R52" s="13">
        <f t="shared" si="5"/>
        <v>14404538</v>
      </c>
      <c r="S52" s="13">
        <f t="shared" si="6"/>
        <v>13355645</v>
      </c>
      <c r="T52" s="9">
        <f t="shared" si="7"/>
        <v>13355645</v>
      </c>
    </row>
    <row r="53" spans="1:20" ht="15">
      <c r="A53" s="6" t="s">
        <v>48</v>
      </c>
      <c r="B53" s="6" t="s">
        <v>49</v>
      </c>
      <c r="C53" s="7">
        <v>1340000</v>
      </c>
      <c r="D53" s="7">
        <v>981516</v>
      </c>
      <c r="E53" s="7">
        <v>981516</v>
      </c>
      <c r="F53" s="16">
        <v>1907000</v>
      </c>
      <c r="G53" s="13">
        <v>1566988</v>
      </c>
      <c r="H53" s="13">
        <v>1566988</v>
      </c>
      <c r="I53" s="13">
        <v>4921012</v>
      </c>
      <c r="J53" s="13">
        <v>3800199</v>
      </c>
      <c r="K53" s="13">
        <v>3800199</v>
      </c>
      <c r="L53" s="13">
        <v>0</v>
      </c>
      <c r="M53" s="13">
        <v>0</v>
      </c>
      <c r="N53" s="9">
        <v>0</v>
      </c>
      <c r="O53" s="13">
        <v>0</v>
      </c>
      <c r="P53" s="13">
        <v>0</v>
      </c>
      <c r="Q53" s="9">
        <v>0</v>
      </c>
      <c r="R53" s="13">
        <f t="shared" si="5"/>
        <v>8168012</v>
      </c>
      <c r="S53" s="13">
        <f t="shared" si="6"/>
        <v>6348703</v>
      </c>
      <c r="T53" s="9">
        <f t="shared" si="7"/>
        <v>6348703</v>
      </c>
    </row>
    <row r="54" spans="1:20" ht="15">
      <c r="A54" s="6" t="s">
        <v>50</v>
      </c>
      <c r="B54" s="6" t="s">
        <v>51</v>
      </c>
      <c r="C54" s="7">
        <v>6800000</v>
      </c>
      <c r="D54" s="7">
        <v>4499162</v>
      </c>
      <c r="E54" s="7">
        <v>4499162</v>
      </c>
      <c r="F54" s="16">
        <v>550000</v>
      </c>
      <c r="G54" s="13">
        <v>366651</v>
      </c>
      <c r="H54" s="13">
        <v>366651</v>
      </c>
      <c r="I54" s="13">
        <v>4347894</v>
      </c>
      <c r="J54" s="13">
        <v>4263483</v>
      </c>
      <c r="K54" s="13">
        <v>4263483</v>
      </c>
      <c r="L54" s="13">
        <v>0</v>
      </c>
      <c r="M54" s="13">
        <v>0</v>
      </c>
      <c r="N54" s="9">
        <v>0</v>
      </c>
      <c r="O54" s="13">
        <v>0</v>
      </c>
      <c r="P54" s="13">
        <v>0</v>
      </c>
      <c r="Q54" s="9">
        <v>0</v>
      </c>
      <c r="R54" s="13">
        <f t="shared" si="5"/>
        <v>11697894</v>
      </c>
      <c r="S54" s="13">
        <f t="shared" si="6"/>
        <v>9129296</v>
      </c>
      <c r="T54" s="9">
        <f t="shared" si="7"/>
        <v>9129296</v>
      </c>
    </row>
    <row r="55" spans="1:20" ht="15">
      <c r="A55" s="6" t="s">
        <v>52</v>
      </c>
      <c r="B55" s="6" t="s">
        <v>53</v>
      </c>
      <c r="C55" s="7">
        <v>7456734</v>
      </c>
      <c r="D55" s="7">
        <v>2564116</v>
      </c>
      <c r="E55" s="7">
        <v>2564116</v>
      </c>
      <c r="F55" s="16">
        <v>1035000</v>
      </c>
      <c r="G55" s="13">
        <v>958610</v>
      </c>
      <c r="H55" s="13">
        <v>958610</v>
      </c>
      <c r="I55" s="13">
        <v>12567025</v>
      </c>
      <c r="J55" s="13">
        <v>12355370</v>
      </c>
      <c r="K55" s="13">
        <v>12355370</v>
      </c>
      <c r="L55" s="13">
        <v>220000</v>
      </c>
      <c r="M55" s="13">
        <v>198000</v>
      </c>
      <c r="N55" s="9">
        <v>198000</v>
      </c>
      <c r="O55" s="13">
        <v>0</v>
      </c>
      <c r="P55" s="13">
        <v>0</v>
      </c>
      <c r="Q55" s="9">
        <v>0</v>
      </c>
      <c r="R55" s="13">
        <f t="shared" si="5"/>
        <v>21278759</v>
      </c>
      <c r="S55" s="13">
        <f t="shared" si="6"/>
        <v>16076096</v>
      </c>
      <c r="T55" s="9">
        <f t="shared" si="7"/>
        <v>16076096</v>
      </c>
    </row>
    <row r="56" spans="1:20" ht="15">
      <c r="A56" s="6" t="s">
        <v>54</v>
      </c>
      <c r="B56" s="6" t="s">
        <v>55</v>
      </c>
      <c r="C56" s="7">
        <v>1840170</v>
      </c>
      <c r="D56" s="7">
        <v>1010770</v>
      </c>
      <c r="E56" s="7">
        <v>1010770</v>
      </c>
      <c r="F56" s="13">
        <v>220100</v>
      </c>
      <c r="G56" s="13">
        <v>43668</v>
      </c>
      <c r="H56" s="13">
        <v>43668</v>
      </c>
      <c r="I56" s="13">
        <v>836993</v>
      </c>
      <c r="J56" s="13">
        <v>389988</v>
      </c>
      <c r="K56" s="13">
        <v>389988</v>
      </c>
      <c r="L56" s="13">
        <v>0</v>
      </c>
      <c r="M56" s="13">
        <v>0</v>
      </c>
      <c r="N56" s="9">
        <v>0</v>
      </c>
      <c r="O56" s="13">
        <v>0</v>
      </c>
      <c r="P56" s="13">
        <v>0</v>
      </c>
      <c r="Q56" s="9">
        <v>0</v>
      </c>
      <c r="R56" s="13">
        <f t="shared" si="5"/>
        <v>2897263</v>
      </c>
      <c r="S56" s="13">
        <f t="shared" si="6"/>
        <v>1444426</v>
      </c>
      <c r="T56" s="9">
        <f t="shared" si="7"/>
        <v>1444426</v>
      </c>
    </row>
    <row r="57" spans="1:20" ht="15">
      <c r="A57" s="6" t="s">
        <v>56</v>
      </c>
      <c r="B57" s="6" t="s">
        <v>57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9">
        <v>0</v>
      </c>
      <c r="O57" s="13">
        <v>0</v>
      </c>
      <c r="P57" s="13">
        <v>0</v>
      </c>
      <c r="Q57" s="9">
        <v>0</v>
      </c>
      <c r="R57" s="13">
        <f t="shared" si="5"/>
        <v>0</v>
      </c>
      <c r="S57" s="13">
        <f t="shared" si="6"/>
        <v>0</v>
      </c>
      <c r="T57" s="9">
        <f t="shared" si="7"/>
        <v>0</v>
      </c>
    </row>
    <row r="58" spans="1:20" ht="15">
      <c r="A58" s="6" t="s">
        <v>58</v>
      </c>
      <c r="B58" s="6" t="s">
        <v>59</v>
      </c>
      <c r="C58" s="7">
        <v>2795000</v>
      </c>
      <c r="D58" s="7">
        <v>2705000</v>
      </c>
      <c r="E58" s="7">
        <v>2705000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9">
        <v>0</v>
      </c>
      <c r="O58" s="13">
        <v>0</v>
      </c>
      <c r="P58" s="13">
        <v>0</v>
      </c>
      <c r="Q58" s="9">
        <v>0</v>
      </c>
      <c r="R58" s="13">
        <f t="shared" si="5"/>
        <v>2795000</v>
      </c>
      <c r="S58" s="13">
        <f t="shared" si="6"/>
        <v>2705000</v>
      </c>
      <c r="T58" s="9">
        <f t="shared" si="7"/>
        <v>2705000</v>
      </c>
    </row>
    <row r="59" spans="1:20" ht="15">
      <c r="A59" s="6" t="s">
        <v>60</v>
      </c>
      <c r="B59" s="6" t="s">
        <v>61</v>
      </c>
      <c r="C59" s="7">
        <v>2742586</v>
      </c>
      <c r="D59" s="7">
        <v>1976489</v>
      </c>
      <c r="E59" s="7">
        <v>1976489</v>
      </c>
      <c r="F59" s="7">
        <v>100000</v>
      </c>
      <c r="G59" s="7">
        <v>1500</v>
      </c>
      <c r="H59" s="7">
        <v>1500</v>
      </c>
      <c r="I59" s="7">
        <v>940233</v>
      </c>
      <c r="J59" s="7">
        <v>764553</v>
      </c>
      <c r="K59" s="7">
        <v>764553</v>
      </c>
      <c r="L59" s="7">
        <v>0</v>
      </c>
      <c r="M59" s="7">
        <v>0</v>
      </c>
      <c r="N59" s="9">
        <v>0</v>
      </c>
      <c r="O59" s="13">
        <v>0</v>
      </c>
      <c r="P59" s="13">
        <v>0</v>
      </c>
      <c r="Q59" s="9">
        <v>0</v>
      </c>
      <c r="R59" s="13">
        <f t="shared" si="5"/>
        <v>3782819</v>
      </c>
      <c r="S59" s="13">
        <f t="shared" si="6"/>
        <v>2742542</v>
      </c>
      <c r="T59" s="9">
        <f t="shared" si="7"/>
        <v>2742542</v>
      </c>
    </row>
    <row r="60" spans="1:20" ht="15">
      <c r="A60" s="6" t="s">
        <v>62</v>
      </c>
      <c r="B60" s="6" t="s">
        <v>63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9">
        <v>0</v>
      </c>
      <c r="O60" s="13">
        <v>0</v>
      </c>
      <c r="P60" s="13">
        <v>0</v>
      </c>
      <c r="Q60" s="9">
        <v>0</v>
      </c>
      <c r="R60" s="13">
        <f t="shared" si="5"/>
        <v>0</v>
      </c>
      <c r="S60" s="13">
        <f t="shared" si="6"/>
        <v>0</v>
      </c>
      <c r="T60" s="9">
        <f t="shared" si="7"/>
        <v>0</v>
      </c>
    </row>
    <row r="61" spans="1:20" ht="15">
      <c r="A61" s="6" t="s">
        <v>64</v>
      </c>
      <c r="B61" s="6" t="s">
        <v>65</v>
      </c>
      <c r="C61" s="7">
        <v>1790000</v>
      </c>
      <c r="D61" s="7">
        <v>1656618</v>
      </c>
      <c r="E61" s="7">
        <v>1656618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9">
        <v>0</v>
      </c>
      <c r="O61" s="13">
        <v>0</v>
      </c>
      <c r="P61" s="13">
        <v>0</v>
      </c>
      <c r="Q61" s="9">
        <v>0</v>
      </c>
      <c r="R61" s="13">
        <f t="shared" si="5"/>
        <v>1790000</v>
      </c>
      <c r="S61" s="13">
        <f t="shared" si="6"/>
        <v>1656618</v>
      </c>
      <c r="T61" s="9">
        <f t="shared" si="7"/>
        <v>1656618</v>
      </c>
    </row>
    <row r="62" spans="1:20" ht="15">
      <c r="A62" s="6" t="s">
        <v>66</v>
      </c>
      <c r="B62" s="6" t="s">
        <v>67</v>
      </c>
      <c r="C62" s="7">
        <v>5503465</v>
      </c>
      <c r="D62" s="7">
        <v>4251510</v>
      </c>
      <c r="E62" s="7">
        <v>4251510</v>
      </c>
      <c r="F62" s="7">
        <v>230000</v>
      </c>
      <c r="G62" s="7">
        <v>113227</v>
      </c>
      <c r="H62" s="7">
        <v>113227</v>
      </c>
      <c r="I62" s="7">
        <v>3008969</v>
      </c>
      <c r="J62" s="7">
        <v>2078697</v>
      </c>
      <c r="K62" s="7">
        <v>2078697</v>
      </c>
      <c r="L62" s="7">
        <v>0</v>
      </c>
      <c r="M62" s="7">
        <v>0</v>
      </c>
      <c r="N62" s="9">
        <v>0</v>
      </c>
      <c r="O62" s="13">
        <v>0</v>
      </c>
      <c r="P62" s="13">
        <v>0</v>
      </c>
      <c r="Q62" s="9">
        <v>0</v>
      </c>
      <c r="R62" s="13">
        <f t="shared" si="5"/>
        <v>8742434</v>
      </c>
      <c r="S62" s="13">
        <f t="shared" si="6"/>
        <v>6443434</v>
      </c>
      <c r="T62" s="9">
        <f t="shared" si="7"/>
        <v>6443434</v>
      </c>
    </row>
    <row r="63" spans="1:20" ht="15">
      <c r="A63" s="6" t="s">
        <v>68</v>
      </c>
      <c r="B63" s="6" t="s">
        <v>69</v>
      </c>
      <c r="C63" s="7">
        <v>600000</v>
      </c>
      <c r="D63" s="7">
        <v>0</v>
      </c>
      <c r="E63" s="7">
        <v>0</v>
      </c>
      <c r="F63" s="7">
        <v>60000</v>
      </c>
      <c r="G63" s="7">
        <v>0</v>
      </c>
      <c r="H63" s="7">
        <v>0</v>
      </c>
      <c r="I63" s="7">
        <v>2614700</v>
      </c>
      <c r="J63" s="7">
        <v>386072</v>
      </c>
      <c r="K63" s="7">
        <v>386072</v>
      </c>
      <c r="L63" s="7">
        <v>0</v>
      </c>
      <c r="M63" s="7">
        <v>0</v>
      </c>
      <c r="N63" s="9">
        <v>0</v>
      </c>
      <c r="O63" s="13">
        <v>0</v>
      </c>
      <c r="P63" s="13">
        <v>0</v>
      </c>
      <c r="Q63" s="9">
        <v>0</v>
      </c>
      <c r="R63" s="13">
        <f t="shared" si="5"/>
        <v>3274700</v>
      </c>
      <c r="S63" s="13">
        <f t="shared" si="6"/>
        <v>386072</v>
      </c>
      <c r="T63" s="9">
        <f t="shared" si="7"/>
        <v>386072</v>
      </c>
    </row>
    <row r="64" spans="1:20" ht="15">
      <c r="A64" s="6" t="s">
        <v>70</v>
      </c>
      <c r="B64" s="6" t="s">
        <v>71</v>
      </c>
      <c r="C64" s="7">
        <v>59761458</v>
      </c>
      <c r="D64" s="7">
        <v>39066717</v>
      </c>
      <c r="E64" s="7">
        <v>39066717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9">
        <v>0</v>
      </c>
      <c r="O64" s="13">
        <v>0</v>
      </c>
      <c r="P64" s="13">
        <v>0</v>
      </c>
      <c r="Q64" s="9">
        <v>0</v>
      </c>
      <c r="R64" s="13">
        <f t="shared" si="5"/>
        <v>59761458</v>
      </c>
      <c r="S64" s="13">
        <f t="shared" si="6"/>
        <v>39066717</v>
      </c>
      <c r="T64" s="9">
        <f t="shared" si="7"/>
        <v>39066717</v>
      </c>
    </row>
    <row r="65" spans="1:21" ht="15">
      <c r="A65" s="6" t="s">
        <v>72</v>
      </c>
      <c r="B65" s="6" t="s">
        <v>73</v>
      </c>
      <c r="C65" s="7">
        <v>2300000</v>
      </c>
      <c r="D65" s="7">
        <v>0</v>
      </c>
      <c r="E65" s="7">
        <v>0</v>
      </c>
      <c r="F65" s="7">
        <v>26240</v>
      </c>
      <c r="G65" s="7">
        <v>26240</v>
      </c>
      <c r="H65" s="7">
        <v>26240</v>
      </c>
      <c r="I65" s="7">
        <v>1088943</v>
      </c>
      <c r="J65" s="7">
        <v>876420</v>
      </c>
      <c r="K65" s="7">
        <v>876420</v>
      </c>
      <c r="L65" s="7">
        <v>0</v>
      </c>
      <c r="M65" s="7">
        <v>0</v>
      </c>
      <c r="N65" s="9">
        <v>0</v>
      </c>
      <c r="O65" s="13">
        <v>0</v>
      </c>
      <c r="P65" s="13">
        <v>0</v>
      </c>
      <c r="Q65" s="9">
        <v>0</v>
      </c>
      <c r="R65" s="13">
        <f t="shared" si="5"/>
        <v>3415183</v>
      </c>
      <c r="S65" s="13">
        <f t="shared" si="6"/>
        <v>902660</v>
      </c>
      <c r="T65" s="9">
        <f t="shared" si="7"/>
        <v>902660</v>
      </c>
    </row>
    <row r="66" spans="1:21" ht="15">
      <c r="A66" s="6" t="s">
        <v>74</v>
      </c>
      <c r="B66" s="6" t="s">
        <v>75</v>
      </c>
      <c r="C66" s="7">
        <v>500000</v>
      </c>
      <c r="D66" s="7">
        <v>0</v>
      </c>
      <c r="E66" s="7">
        <v>0</v>
      </c>
      <c r="F66" s="7">
        <v>50000</v>
      </c>
      <c r="G66" s="7">
        <v>0</v>
      </c>
      <c r="H66" s="7">
        <v>0</v>
      </c>
      <c r="I66" s="7">
        <v>305000</v>
      </c>
      <c r="J66" s="7">
        <v>281967</v>
      </c>
      <c r="K66" s="7">
        <v>281967</v>
      </c>
      <c r="L66" s="7">
        <v>0</v>
      </c>
      <c r="M66" s="7">
        <v>0</v>
      </c>
      <c r="N66" s="9">
        <v>0</v>
      </c>
      <c r="O66" s="13">
        <v>0</v>
      </c>
      <c r="P66" s="13">
        <v>0</v>
      </c>
      <c r="Q66" s="9">
        <v>0</v>
      </c>
      <c r="R66" s="13">
        <f t="shared" si="5"/>
        <v>855000</v>
      </c>
      <c r="S66" s="13">
        <f t="shared" si="6"/>
        <v>281967</v>
      </c>
      <c r="T66" s="9">
        <f t="shared" si="7"/>
        <v>281967</v>
      </c>
    </row>
    <row r="67" spans="1:21" s="21" customFormat="1" ht="15">
      <c r="A67" s="19" t="s">
        <v>76</v>
      </c>
      <c r="B67" s="19" t="s">
        <v>77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9">
        <v>0</v>
      </c>
      <c r="I67" s="13">
        <v>0</v>
      </c>
      <c r="J67" s="13">
        <v>0</v>
      </c>
      <c r="K67" s="9">
        <v>0</v>
      </c>
      <c r="L67" s="13">
        <v>0</v>
      </c>
      <c r="M67" s="13">
        <v>0</v>
      </c>
      <c r="N67" s="9">
        <v>0</v>
      </c>
      <c r="O67" s="13">
        <v>0</v>
      </c>
      <c r="P67" s="13">
        <v>0</v>
      </c>
      <c r="Q67" s="9">
        <v>0</v>
      </c>
      <c r="R67" s="13">
        <f t="shared" si="5"/>
        <v>0</v>
      </c>
      <c r="S67" s="13">
        <f t="shared" si="6"/>
        <v>0</v>
      </c>
      <c r="T67" s="9">
        <f t="shared" si="7"/>
        <v>0</v>
      </c>
    </row>
    <row r="68" spans="1:21" s="21" customFormat="1" ht="14.25">
      <c r="C68" s="22">
        <f t="shared" ref="C68:T68" si="8">SUM(C48:C67)</f>
        <v>118513491</v>
      </c>
      <c r="D68" s="22">
        <f t="shared" si="8"/>
        <v>82715446</v>
      </c>
      <c r="E68" s="22">
        <f t="shared" si="8"/>
        <v>82715446</v>
      </c>
      <c r="F68" s="22">
        <f t="shared" si="8"/>
        <v>4825340</v>
      </c>
      <c r="G68" s="22">
        <f t="shared" si="8"/>
        <v>3594479</v>
      </c>
      <c r="H68" s="22">
        <f t="shared" si="8"/>
        <v>3594479</v>
      </c>
      <c r="I68" s="22">
        <f t="shared" si="8"/>
        <v>131113268</v>
      </c>
      <c r="J68" s="22">
        <f t="shared" si="8"/>
        <v>125032025</v>
      </c>
      <c r="K68" s="22">
        <f t="shared" si="8"/>
        <v>125032025</v>
      </c>
      <c r="L68" s="22">
        <f t="shared" si="8"/>
        <v>220000</v>
      </c>
      <c r="M68" s="22">
        <f t="shared" si="8"/>
        <v>198000</v>
      </c>
      <c r="N68" s="22">
        <f t="shared" si="8"/>
        <v>198000</v>
      </c>
      <c r="O68" s="22">
        <f t="shared" si="8"/>
        <v>0</v>
      </c>
      <c r="P68" s="22">
        <f t="shared" si="8"/>
        <v>0</v>
      </c>
      <c r="Q68" s="22">
        <f t="shared" si="8"/>
        <v>0</v>
      </c>
      <c r="R68" s="22">
        <f>SUM(R48:R67)</f>
        <v>254672099</v>
      </c>
      <c r="S68" s="22">
        <f t="shared" si="8"/>
        <v>211539950</v>
      </c>
      <c r="T68" s="22">
        <f t="shared" si="8"/>
        <v>211539950</v>
      </c>
    </row>
    <row r="69" spans="1:21" s="21" customFormat="1">
      <c r="G69" s="21">
        <f>F44-F68</f>
        <v>0</v>
      </c>
      <c r="U69" s="24"/>
    </row>
    <row r="70" spans="1:21" s="21" customFormat="1"/>
  </sheetData>
  <sheetProtection password="F720" sheet="1" objects="1" scenarios="1" selectLockedCells="1" selectUnlockedCells="1"/>
  <mergeCells count="15">
    <mergeCell ref="A2:C2"/>
    <mergeCell ref="A1:C1"/>
    <mergeCell ref="C47:E47"/>
    <mergeCell ref="F47:H47"/>
    <mergeCell ref="I47:K47"/>
    <mergeCell ref="L47:N47"/>
    <mergeCell ref="O47:Q47"/>
    <mergeCell ref="R47:T47"/>
    <mergeCell ref="A44:B45"/>
    <mergeCell ref="C30:E30"/>
    <mergeCell ref="F30:H30"/>
    <mergeCell ref="I30:K30"/>
    <mergeCell ref="L30:N30"/>
    <mergeCell ref="O30:Q30"/>
    <mergeCell ref="R30:T30"/>
  </mergeCells>
  <pageMargins left="0.78740157480314965" right="0.78740157480314965" top="1.0236220472440944" bottom="1.0236220472440944" header="0.78740157480314965" footer="0.78740157480314965"/>
  <pageSetup paperSize="9" orientation="landscape" useFirstPageNumber="1" horizontalDpi="300" verticalDpi="300" r:id="rId1"/>
  <headerFooter alignWithMargins="0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user</cp:lastModifiedBy>
  <cp:lastPrinted>2025-03-13T07:43:21Z</cp:lastPrinted>
  <dcterms:created xsi:type="dcterms:W3CDTF">2016-03-14T14:45:25Z</dcterms:created>
  <dcterms:modified xsi:type="dcterms:W3CDTF">2025-04-02T08:55:13Z</dcterms:modified>
</cp:coreProperties>
</file>